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200" yWindow="0" windowWidth="24980" windowHeight="282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H20" i="1"/>
  <c r="G20" i="1"/>
  <c r="F20" i="1"/>
  <c r="E20" i="1"/>
  <c r="H15" i="1"/>
  <c r="G15" i="1"/>
  <c r="F15" i="1"/>
  <c r="E15" i="1"/>
  <c r="E4" i="1"/>
  <c r="E5" i="1"/>
  <c r="H4" i="1"/>
  <c r="H8" i="1"/>
  <c r="H7" i="1"/>
  <c r="H6" i="1"/>
  <c r="H5" i="1"/>
  <c r="H24" i="1"/>
  <c r="H23" i="1"/>
  <c r="H22" i="1"/>
  <c r="H19" i="1"/>
  <c r="H18" i="1"/>
  <c r="H17" i="1"/>
  <c r="H14" i="1"/>
  <c r="H13" i="1"/>
  <c r="H12" i="1"/>
  <c r="G24" i="1"/>
  <c r="G23" i="1"/>
  <c r="G22" i="1"/>
  <c r="G19" i="1"/>
  <c r="G18" i="1"/>
  <c r="G17" i="1"/>
  <c r="G14" i="1"/>
  <c r="G13" i="1"/>
  <c r="G12" i="1"/>
  <c r="F24" i="1"/>
  <c r="F23" i="1"/>
  <c r="F22" i="1"/>
  <c r="F19" i="1"/>
  <c r="F18" i="1"/>
  <c r="F17" i="1"/>
  <c r="F14" i="1"/>
  <c r="F13" i="1"/>
  <c r="F12" i="1"/>
  <c r="E24" i="1"/>
  <c r="E23" i="1"/>
  <c r="E22" i="1"/>
  <c r="E19" i="1"/>
  <c r="E18" i="1"/>
  <c r="E17" i="1"/>
  <c r="E14" i="1"/>
  <c r="E12" i="1"/>
  <c r="E13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G4" i="1"/>
  <c r="G8" i="1"/>
  <c r="F4" i="1"/>
  <c r="F8" i="1"/>
  <c r="E8" i="1"/>
  <c r="G7" i="1"/>
  <c r="F7" i="1"/>
  <c r="E7" i="1"/>
  <c r="G6" i="1"/>
  <c r="F6" i="1"/>
  <c r="E6" i="1"/>
  <c r="G5" i="1"/>
  <c r="F5" i="1"/>
</calcChain>
</file>

<file path=xl/sharedStrings.xml><?xml version="1.0" encoding="utf-8"?>
<sst xmlns="http://schemas.openxmlformats.org/spreadsheetml/2006/main" count="49" uniqueCount="19">
  <si>
    <t>Lot Rent</t>
  </si>
  <si>
    <t>Years</t>
  </si>
  <si>
    <t>10 year cost</t>
  </si>
  <si>
    <t>15 year cost</t>
  </si>
  <si>
    <t>20 year cost</t>
  </si>
  <si>
    <t>Vehicle per year</t>
  </si>
  <si>
    <t xml:space="preserve">Percentage loss on </t>
  </si>
  <si>
    <t>X number of years</t>
  </si>
  <si>
    <t xml:space="preserve">Value after </t>
  </si>
  <si>
    <t>Doublewide</t>
  </si>
  <si>
    <t>DMV Vehicle</t>
  </si>
  <si>
    <t xml:space="preserve">Don't believe these numbers then walk into any bank and see what kind of loan you can get on a 10 or 15 year old doublwwide. </t>
  </si>
  <si>
    <t>Sorry but they'll laugh at you and say it has no value!</t>
  </si>
  <si>
    <t xml:space="preserve"> with lot rent @ $400</t>
  </si>
  <si>
    <t xml:space="preserve"> with lot rent @ $600</t>
  </si>
  <si>
    <t xml:space="preserve"> with lot rent @ $950</t>
  </si>
  <si>
    <t xml:space="preserve"> with lot rent @ $1200</t>
  </si>
  <si>
    <t>Doublewide costing</t>
  </si>
  <si>
    <t xml:space="preserve">New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</si>
</sst>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4"/>
      <color theme="1"/>
      <name val="Calibri"/>
      <scheme val="minor"/>
    </font>
    <font>
      <b/>
      <sz val="24"/>
      <color rgb="FF000000"/>
      <name val="Calibri"/>
      <scheme val="minor"/>
    </font>
    <font>
      <b/>
      <sz val="1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9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4" fontId="2" fillId="0" borderId="0" xfId="1" applyFont="1"/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6" fontId="5" fillId="2" borderId="0" xfId="0" applyNumberFormat="1" applyFont="1" applyFill="1"/>
    <xf numFmtId="0" fontId="2" fillId="0" borderId="0" xfId="0" applyFont="1" applyFill="1"/>
    <xf numFmtId="8" fontId="2" fillId="0" borderId="0" xfId="0" applyNumberFormat="1" applyFont="1"/>
    <xf numFmtId="44" fontId="5" fillId="2" borderId="0" xfId="1" applyFont="1" applyFill="1"/>
    <xf numFmtId="0" fontId="6" fillId="3" borderId="0" xfId="0" applyFont="1" applyFill="1" applyAlignment="1">
      <alignment horizontal="right"/>
    </xf>
    <xf numFmtId="0" fontId="5" fillId="0" borderId="0" xfId="0" applyFont="1"/>
    <xf numFmtId="0" fontId="6" fillId="0" borderId="0" xfId="0" applyFont="1" applyFill="1" applyAlignment="1">
      <alignment horizontal="right"/>
    </xf>
    <xf numFmtId="9" fontId="5" fillId="0" borderId="0" xfId="2" applyFont="1" applyAlignment="1">
      <alignment horizontal="center"/>
    </xf>
    <xf numFmtId="8" fontId="5" fillId="2" borderId="0" xfId="0" applyNumberFormat="1" applyFont="1" applyFill="1"/>
    <xf numFmtId="8" fontId="2" fillId="0" borderId="0" xfId="1" applyNumberFormat="1" applyFont="1"/>
    <xf numFmtId="0" fontId="7" fillId="0" borderId="0" xfId="0" applyFont="1"/>
    <xf numFmtId="0" fontId="5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</cellXfs>
  <cellStyles count="97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"/>
  <sheetViews>
    <sheetView tabSelected="1" topLeftCell="C1" workbookViewId="0">
      <selection activeCell="I7" sqref="I7"/>
    </sheetView>
  </sheetViews>
  <sheetFormatPr baseColWidth="10" defaultRowHeight="30" x14ac:dyDescent="0"/>
  <cols>
    <col min="1" max="2" width="10.83203125" style="1" hidden="1" customWidth="1"/>
    <col min="3" max="3" width="35.33203125" style="1" customWidth="1"/>
    <col min="4" max="4" width="41" style="5" customWidth="1"/>
    <col min="5" max="5" width="27.6640625" style="1" customWidth="1"/>
    <col min="6" max="6" width="26" style="1" customWidth="1"/>
    <col min="7" max="7" width="26.5" style="1" customWidth="1"/>
    <col min="8" max="8" width="25.6640625" style="1" customWidth="1"/>
    <col min="9" max="9" width="21.83203125" style="1" bestFit="1" customWidth="1"/>
    <col min="10" max="10" width="10.83203125" style="1"/>
    <col min="11" max="11" width="32.33203125" style="1" customWidth="1"/>
    <col min="12" max="16384" width="10.83203125" style="1"/>
  </cols>
  <sheetData>
    <row r="2" spans="2:8">
      <c r="D2" s="4" t="s">
        <v>1</v>
      </c>
      <c r="E2" s="4" t="s">
        <v>0</v>
      </c>
      <c r="F2" s="4" t="s">
        <v>0</v>
      </c>
      <c r="G2" s="4" t="s">
        <v>0</v>
      </c>
      <c r="H2" s="4" t="s">
        <v>0</v>
      </c>
    </row>
    <row r="3" spans="2:8">
      <c r="D3" s="4"/>
      <c r="E3" s="10">
        <v>400</v>
      </c>
      <c r="F3" s="10">
        <v>600</v>
      </c>
      <c r="G3" s="10">
        <v>950</v>
      </c>
      <c r="H3" s="10">
        <v>1200</v>
      </c>
    </row>
    <row r="4" spans="2:8">
      <c r="D4" s="5">
        <v>1</v>
      </c>
      <c r="E4" s="2">
        <f>E3*12</f>
        <v>4800</v>
      </c>
      <c r="F4" s="2">
        <f>F3*12</f>
        <v>7200</v>
      </c>
      <c r="G4" s="2">
        <f>G3*12</f>
        <v>11400</v>
      </c>
      <c r="H4" s="2">
        <f>H3*12</f>
        <v>14400</v>
      </c>
    </row>
    <row r="5" spans="2:8">
      <c r="D5" s="5">
        <v>5</v>
      </c>
      <c r="E5" s="2">
        <f>E4*5</f>
        <v>24000</v>
      </c>
      <c r="F5" s="2">
        <f>F4*5</f>
        <v>36000</v>
      </c>
      <c r="G5" s="2">
        <f>G4*5</f>
        <v>57000</v>
      </c>
      <c r="H5" s="2">
        <f>H4*5</f>
        <v>72000</v>
      </c>
    </row>
    <row r="6" spans="2:8">
      <c r="D6" s="5">
        <v>10</v>
      </c>
      <c r="E6" s="2">
        <f>E4*10</f>
        <v>48000</v>
      </c>
      <c r="F6" s="2">
        <f t="shared" ref="F6:G6" si="0">F4*10</f>
        <v>72000</v>
      </c>
      <c r="G6" s="2">
        <f t="shared" si="0"/>
        <v>114000</v>
      </c>
      <c r="H6" s="2">
        <f t="shared" ref="H6" si="1">H4*10</f>
        <v>144000</v>
      </c>
    </row>
    <row r="7" spans="2:8">
      <c r="D7" s="5">
        <v>15</v>
      </c>
      <c r="E7" s="2">
        <f>E4*15</f>
        <v>72000</v>
      </c>
      <c r="F7" s="2">
        <f t="shared" ref="F7:G7" si="2">F4*15</f>
        <v>108000</v>
      </c>
      <c r="G7" s="2">
        <f t="shared" si="2"/>
        <v>171000</v>
      </c>
      <c r="H7" s="2">
        <f t="shared" ref="H7" si="3">H4*15</f>
        <v>216000</v>
      </c>
    </row>
    <row r="8" spans="2:8">
      <c r="D8" s="5">
        <v>20</v>
      </c>
      <c r="E8" s="2">
        <f>E4*20</f>
        <v>96000</v>
      </c>
      <c r="F8" s="2">
        <f t="shared" ref="F8:G8" si="4">F4*20</f>
        <v>144000</v>
      </c>
      <c r="G8" s="2">
        <f t="shared" si="4"/>
        <v>228000</v>
      </c>
      <c r="H8" s="2">
        <f t="shared" ref="H8" si="5">H4*20</f>
        <v>288000</v>
      </c>
    </row>
    <row r="9" spans="2:8">
      <c r="E9" s="2"/>
      <c r="F9" s="2"/>
      <c r="G9" s="2"/>
      <c r="H9" s="2"/>
    </row>
    <row r="10" spans="2:8">
      <c r="D10" s="4" t="s">
        <v>18</v>
      </c>
      <c r="E10" s="4" t="s">
        <v>9</v>
      </c>
      <c r="F10" s="4" t="s">
        <v>9</v>
      </c>
      <c r="G10" s="4" t="s">
        <v>9</v>
      </c>
      <c r="H10" s="4" t="s">
        <v>9</v>
      </c>
    </row>
    <row r="11" spans="2:8">
      <c r="B11" s="3"/>
      <c r="C11" s="8"/>
      <c r="D11" s="4" t="s">
        <v>17</v>
      </c>
      <c r="E11" s="7">
        <v>65000</v>
      </c>
      <c r="F11" s="7">
        <v>85000</v>
      </c>
      <c r="G11" s="7">
        <v>120000</v>
      </c>
      <c r="H11" s="7">
        <v>150000</v>
      </c>
    </row>
    <row r="12" spans="2:8">
      <c r="B12" s="3"/>
      <c r="C12" s="18" t="s">
        <v>2</v>
      </c>
      <c r="D12" s="11" t="s">
        <v>13</v>
      </c>
      <c r="E12" s="9">
        <f>(400*(10*12))+65000</f>
        <v>113000</v>
      </c>
      <c r="F12" s="9">
        <f>(400*(10*12))+85000</f>
        <v>133000</v>
      </c>
      <c r="G12" s="9">
        <f>(400*(10*12))+120000</f>
        <v>168000</v>
      </c>
      <c r="H12" s="9">
        <f>(400*(10*12))+150000</f>
        <v>198000</v>
      </c>
    </row>
    <row r="13" spans="2:8">
      <c r="C13" s="18" t="s">
        <v>2</v>
      </c>
      <c r="D13" s="6" t="s">
        <v>14</v>
      </c>
      <c r="E13" s="9">
        <f>(600*(10*12))+65000</f>
        <v>137000</v>
      </c>
      <c r="F13" s="9">
        <f>(600*(10*12))+85000</f>
        <v>157000</v>
      </c>
      <c r="G13" s="9">
        <f>(600*(10*12))+120000</f>
        <v>192000</v>
      </c>
      <c r="H13" s="9">
        <f>(600*(10*12))+150000</f>
        <v>222000</v>
      </c>
    </row>
    <row r="14" spans="2:8">
      <c r="C14" s="18" t="s">
        <v>2</v>
      </c>
      <c r="D14" s="11" t="s">
        <v>15</v>
      </c>
      <c r="E14" s="9">
        <f>(950*(10*12))+65000</f>
        <v>179000</v>
      </c>
      <c r="F14" s="9">
        <f>(950*(10*12))+85000</f>
        <v>199000</v>
      </c>
      <c r="G14" s="9">
        <f>(950*(10*12))+120000</f>
        <v>234000</v>
      </c>
      <c r="H14" s="9">
        <f>(950*(10*12))+150000</f>
        <v>264000</v>
      </c>
    </row>
    <row r="15" spans="2:8">
      <c r="C15" s="18" t="s">
        <v>2</v>
      </c>
      <c r="D15" s="11" t="s">
        <v>16</v>
      </c>
      <c r="E15" s="9">
        <f>(1200*(10*12))+65000</f>
        <v>209000</v>
      </c>
      <c r="F15" s="9">
        <f>(1200*(10*12))+85000</f>
        <v>229000</v>
      </c>
      <c r="G15" s="9">
        <f>(1200*(10*12))+120000</f>
        <v>264000</v>
      </c>
      <c r="H15" s="9">
        <f>(1200*(10*12))+150000</f>
        <v>294000</v>
      </c>
    </row>
    <row r="16" spans="2:8">
      <c r="C16" s="18"/>
      <c r="D16" s="13"/>
      <c r="E16" s="9"/>
      <c r="F16" s="9"/>
      <c r="G16" s="9"/>
      <c r="H16" s="9"/>
    </row>
    <row r="17" spans="3:9">
      <c r="C17" s="18" t="s">
        <v>3</v>
      </c>
      <c r="D17" s="11" t="s">
        <v>13</v>
      </c>
      <c r="E17" s="9">
        <f>(400*(15*12))+65000</f>
        <v>137000</v>
      </c>
      <c r="F17" s="9">
        <f>(400*(15*12))+85000</f>
        <v>157000</v>
      </c>
      <c r="G17" s="9">
        <f>(400*(15*12))+120000</f>
        <v>192000</v>
      </c>
      <c r="H17" s="9">
        <f>(400*(15*12))+150000</f>
        <v>222000</v>
      </c>
    </row>
    <row r="18" spans="3:9">
      <c r="C18" s="18" t="s">
        <v>3</v>
      </c>
      <c r="D18" s="6" t="s">
        <v>14</v>
      </c>
      <c r="E18" s="9">
        <f>(600*(15*12))+65000</f>
        <v>173000</v>
      </c>
      <c r="F18" s="9">
        <f>(600*(15*12))+85000</f>
        <v>193000</v>
      </c>
      <c r="G18" s="9">
        <f>(600*(15*12))+120000</f>
        <v>228000</v>
      </c>
      <c r="H18" s="9">
        <f>(600*(15*12))+150000</f>
        <v>258000</v>
      </c>
    </row>
    <row r="19" spans="3:9">
      <c r="C19" s="18" t="s">
        <v>3</v>
      </c>
      <c r="D19" s="11" t="s">
        <v>15</v>
      </c>
      <c r="E19" s="9">
        <f>(950*(15*12))+65000</f>
        <v>236000</v>
      </c>
      <c r="F19" s="9">
        <f>(950*(15*12))+85000</f>
        <v>256000</v>
      </c>
      <c r="G19" s="9">
        <f>(950*(15*12))+120000</f>
        <v>291000</v>
      </c>
      <c r="H19" s="9">
        <f>(950*(15*12))+150000</f>
        <v>321000</v>
      </c>
    </row>
    <row r="20" spans="3:9">
      <c r="C20" s="18" t="s">
        <v>3</v>
      </c>
      <c r="D20" s="11" t="s">
        <v>16</v>
      </c>
      <c r="E20" s="9">
        <f>(1200*(15*12))+65000</f>
        <v>281000</v>
      </c>
      <c r="F20" s="9">
        <f>(1200*(15*12))+85000</f>
        <v>301000</v>
      </c>
      <c r="G20" s="9">
        <f>(1200*(15*12))+120000</f>
        <v>336000</v>
      </c>
      <c r="H20" s="9">
        <f>(1200*(15*12))+150000</f>
        <v>366000</v>
      </c>
    </row>
    <row r="21" spans="3:9">
      <c r="C21" s="18"/>
      <c r="D21" s="13"/>
      <c r="E21" s="9"/>
      <c r="F21" s="9"/>
      <c r="G21" s="9"/>
      <c r="H21" s="9"/>
    </row>
    <row r="22" spans="3:9">
      <c r="C22" s="18" t="s">
        <v>4</v>
      </c>
      <c r="D22" s="11" t="s">
        <v>13</v>
      </c>
      <c r="E22" s="9">
        <f>(400*(20*12))+65000</f>
        <v>161000</v>
      </c>
      <c r="F22" s="9">
        <f>(400*(20*12))+85000</f>
        <v>181000</v>
      </c>
      <c r="G22" s="9">
        <f>(400*(20*12))+120000</f>
        <v>216000</v>
      </c>
      <c r="H22" s="9">
        <f>(400*(20*12))+150000</f>
        <v>246000</v>
      </c>
    </row>
    <row r="23" spans="3:9">
      <c r="C23" s="18" t="s">
        <v>4</v>
      </c>
      <c r="D23" s="6" t="s">
        <v>14</v>
      </c>
      <c r="E23" s="9">
        <f>(600*(20*12))+65000</f>
        <v>209000</v>
      </c>
      <c r="F23" s="9">
        <f>(600*(20*12))+85000</f>
        <v>229000</v>
      </c>
      <c r="G23" s="9">
        <f>(600*(20*12))+120000</f>
        <v>264000</v>
      </c>
      <c r="H23" s="9">
        <f>(600*(20*12))+150000</f>
        <v>294000</v>
      </c>
    </row>
    <row r="24" spans="3:9">
      <c r="C24" s="18" t="s">
        <v>4</v>
      </c>
      <c r="D24" s="11" t="s">
        <v>15</v>
      </c>
      <c r="E24" s="9">
        <f>(950*(20*12))+65000</f>
        <v>293000</v>
      </c>
      <c r="F24" s="9">
        <f>(950*(20*12))+85000</f>
        <v>313000</v>
      </c>
      <c r="G24" s="9">
        <f>(950*(20*12))+120000</f>
        <v>348000</v>
      </c>
      <c r="H24" s="9">
        <f>(950*(20*12))+150000</f>
        <v>378000</v>
      </c>
    </row>
    <row r="25" spans="3:9">
      <c r="C25" s="18" t="s">
        <v>4</v>
      </c>
      <c r="D25" s="11" t="s">
        <v>16</v>
      </c>
      <c r="E25" s="9">
        <f>(1200*(20*12))+65000</f>
        <v>353000</v>
      </c>
      <c r="F25" s="9">
        <f>(1200*(20*12))+85000</f>
        <v>373000</v>
      </c>
      <c r="G25" s="9">
        <f>(1200*(20*12))+120000</f>
        <v>408000</v>
      </c>
      <c r="H25" s="9">
        <f>(1200*(20*12))+150000</f>
        <v>438000</v>
      </c>
    </row>
    <row r="26" spans="3:9">
      <c r="D26" s="13"/>
      <c r="E26" s="9"/>
      <c r="F26" s="9"/>
      <c r="G26" s="9"/>
      <c r="H26" s="9"/>
      <c r="I26" s="12"/>
    </row>
    <row r="27" spans="3:9">
      <c r="D27" s="13"/>
      <c r="E27" s="9"/>
      <c r="F27" s="9"/>
      <c r="G27" s="9"/>
      <c r="H27" s="9"/>
      <c r="I27" s="12"/>
    </row>
    <row r="28" spans="3:9">
      <c r="C28" s="3"/>
      <c r="D28" s="19"/>
      <c r="E28" s="4" t="s">
        <v>9</v>
      </c>
      <c r="F28" s="4" t="s">
        <v>9</v>
      </c>
      <c r="G28" s="4" t="s">
        <v>9</v>
      </c>
      <c r="H28" s="4" t="s">
        <v>9</v>
      </c>
      <c r="I28" s="12"/>
    </row>
    <row r="29" spans="3:9">
      <c r="C29" s="4" t="s">
        <v>8</v>
      </c>
      <c r="D29" s="4" t="s">
        <v>6</v>
      </c>
      <c r="E29" s="4" t="s">
        <v>10</v>
      </c>
      <c r="F29" s="4" t="s">
        <v>10</v>
      </c>
      <c r="G29" s="4" t="s">
        <v>10</v>
      </c>
      <c r="H29" s="4" t="s">
        <v>10</v>
      </c>
    </row>
    <row r="30" spans="3:9">
      <c r="C30" s="4" t="s">
        <v>7</v>
      </c>
      <c r="D30" s="4" t="s">
        <v>5</v>
      </c>
      <c r="E30" s="15">
        <v>65000</v>
      </c>
      <c r="F30" s="15">
        <v>85000</v>
      </c>
      <c r="G30" s="15">
        <v>120000</v>
      </c>
      <c r="H30" s="15">
        <v>150000</v>
      </c>
    </row>
    <row r="31" spans="3:9">
      <c r="C31" s="5">
        <v>1</v>
      </c>
      <c r="D31" s="14">
        <v>-0.2</v>
      </c>
      <c r="E31" s="16">
        <f>(65000*D31)+65000</f>
        <v>52000</v>
      </c>
      <c r="F31" s="16">
        <f>(85000*D31)+85000</f>
        <v>68000</v>
      </c>
      <c r="G31" s="16">
        <f>(120000*D31)+120000</f>
        <v>96000</v>
      </c>
      <c r="H31" s="16">
        <f>(150000*D31)+150000</f>
        <v>120000</v>
      </c>
    </row>
    <row r="32" spans="3:9">
      <c r="C32" s="5">
        <v>2</v>
      </c>
      <c r="D32" s="14">
        <v>-0.1</v>
      </c>
      <c r="E32" s="16">
        <f>(65000*D32)+E31</f>
        <v>45500</v>
      </c>
      <c r="F32" s="16">
        <f>(85000*D32)+F31</f>
        <v>59500</v>
      </c>
      <c r="G32" s="16">
        <f>(85000*D32)+G31</f>
        <v>87500</v>
      </c>
      <c r="H32" s="16">
        <f>(85000*D32)+H31</f>
        <v>111500</v>
      </c>
    </row>
    <row r="33" spans="3:8">
      <c r="C33" s="5">
        <v>3</v>
      </c>
      <c r="D33" s="14">
        <v>-0.1</v>
      </c>
      <c r="E33" s="16">
        <f t="shared" ref="E33:E50" si="6">(65000*D33)+E32</f>
        <v>39000</v>
      </c>
      <c r="F33" s="16">
        <f t="shared" ref="F33:F50" si="7">(85000*D33)+F32</f>
        <v>51000</v>
      </c>
      <c r="G33" s="16">
        <f t="shared" ref="G33:G50" si="8">(85000*D33)+G32</f>
        <v>79000</v>
      </c>
      <c r="H33" s="16">
        <f t="shared" ref="H33:H50" si="9">(85000*D33)+H32</f>
        <v>103000</v>
      </c>
    </row>
    <row r="34" spans="3:8">
      <c r="C34" s="5">
        <v>4</v>
      </c>
      <c r="D34" s="14">
        <v>-0.1</v>
      </c>
      <c r="E34" s="16">
        <f t="shared" si="6"/>
        <v>32500</v>
      </c>
      <c r="F34" s="16">
        <f t="shared" si="7"/>
        <v>42500</v>
      </c>
      <c r="G34" s="16">
        <f t="shared" si="8"/>
        <v>70500</v>
      </c>
      <c r="H34" s="16">
        <f t="shared" si="9"/>
        <v>94500</v>
      </c>
    </row>
    <row r="35" spans="3:8">
      <c r="C35" s="5">
        <v>5</v>
      </c>
      <c r="D35" s="14">
        <v>-0.1</v>
      </c>
      <c r="E35" s="16">
        <f t="shared" si="6"/>
        <v>26000</v>
      </c>
      <c r="F35" s="16">
        <f t="shared" si="7"/>
        <v>34000</v>
      </c>
      <c r="G35" s="16">
        <f t="shared" si="8"/>
        <v>62000</v>
      </c>
      <c r="H35" s="16">
        <f t="shared" si="9"/>
        <v>86000</v>
      </c>
    </row>
    <row r="36" spans="3:8">
      <c r="C36" s="5">
        <v>6</v>
      </c>
      <c r="D36" s="14">
        <v>-0.1</v>
      </c>
      <c r="E36" s="16">
        <f t="shared" si="6"/>
        <v>19500</v>
      </c>
      <c r="F36" s="16">
        <f t="shared" si="7"/>
        <v>25500</v>
      </c>
      <c r="G36" s="16">
        <f t="shared" si="8"/>
        <v>53500</v>
      </c>
      <c r="H36" s="16">
        <f t="shared" si="9"/>
        <v>77500</v>
      </c>
    </row>
    <row r="37" spans="3:8">
      <c r="C37" s="5">
        <v>7</v>
      </c>
      <c r="D37" s="14">
        <v>-0.1</v>
      </c>
      <c r="E37" s="16">
        <f t="shared" si="6"/>
        <v>13000</v>
      </c>
      <c r="F37" s="16">
        <f t="shared" si="7"/>
        <v>17000</v>
      </c>
      <c r="G37" s="16">
        <f t="shared" si="8"/>
        <v>45000</v>
      </c>
      <c r="H37" s="16">
        <f t="shared" si="9"/>
        <v>69000</v>
      </c>
    </row>
    <row r="38" spans="3:8">
      <c r="C38" s="5">
        <v>8</v>
      </c>
      <c r="D38" s="14">
        <v>-0.1</v>
      </c>
      <c r="E38" s="16">
        <f t="shared" si="6"/>
        <v>6500</v>
      </c>
      <c r="F38" s="16">
        <f t="shared" si="7"/>
        <v>8500</v>
      </c>
      <c r="G38" s="16">
        <f t="shared" si="8"/>
        <v>36500</v>
      </c>
      <c r="H38" s="16">
        <f t="shared" si="9"/>
        <v>60500</v>
      </c>
    </row>
    <row r="39" spans="3:8">
      <c r="C39" s="5">
        <v>9</v>
      </c>
      <c r="D39" s="14">
        <v>-0.1</v>
      </c>
      <c r="E39" s="16">
        <f t="shared" si="6"/>
        <v>0</v>
      </c>
      <c r="F39" s="16">
        <f t="shared" si="7"/>
        <v>0</v>
      </c>
      <c r="G39" s="16">
        <f t="shared" si="8"/>
        <v>28000</v>
      </c>
      <c r="H39" s="16">
        <f t="shared" si="9"/>
        <v>52000</v>
      </c>
    </row>
    <row r="40" spans="3:8">
      <c r="C40" s="5">
        <v>10</v>
      </c>
      <c r="D40" s="14">
        <v>-0.1</v>
      </c>
      <c r="E40" s="16">
        <f t="shared" si="6"/>
        <v>-6500</v>
      </c>
      <c r="F40" s="16">
        <f t="shared" si="7"/>
        <v>-8500</v>
      </c>
      <c r="G40" s="16">
        <f t="shared" si="8"/>
        <v>19500</v>
      </c>
      <c r="H40" s="16">
        <f t="shared" si="9"/>
        <v>43500</v>
      </c>
    </row>
    <row r="41" spans="3:8">
      <c r="C41" s="5">
        <v>11</v>
      </c>
      <c r="D41" s="14">
        <v>-0.1</v>
      </c>
      <c r="E41" s="16">
        <f t="shared" si="6"/>
        <v>-13000</v>
      </c>
      <c r="F41" s="16">
        <f t="shared" si="7"/>
        <v>-17000</v>
      </c>
      <c r="G41" s="16">
        <f t="shared" si="8"/>
        <v>11000</v>
      </c>
      <c r="H41" s="16">
        <f t="shared" si="9"/>
        <v>35000</v>
      </c>
    </row>
    <row r="42" spans="3:8">
      <c r="C42" s="5">
        <v>12</v>
      </c>
      <c r="D42" s="14">
        <v>-0.1</v>
      </c>
      <c r="E42" s="16">
        <f t="shared" si="6"/>
        <v>-19500</v>
      </c>
      <c r="F42" s="16">
        <f t="shared" si="7"/>
        <v>-25500</v>
      </c>
      <c r="G42" s="16">
        <f t="shared" si="8"/>
        <v>2500</v>
      </c>
      <c r="H42" s="16">
        <f t="shared" si="9"/>
        <v>26500</v>
      </c>
    </row>
    <row r="43" spans="3:8">
      <c r="C43" s="5">
        <v>13</v>
      </c>
      <c r="D43" s="14">
        <v>-0.1</v>
      </c>
      <c r="E43" s="16">
        <f t="shared" si="6"/>
        <v>-26000</v>
      </c>
      <c r="F43" s="16">
        <f t="shared" si="7"/>
        <v>-34000</v>
      </c>
      <c r="G43" s="16">
        <f t="shared" si="8"/>
        <v>-6000</v>
      </c>
      <c r="H43" s="16">
        <f t="shared" si="9"/>
        <v>18000</v>
      </c>
    </row>
    <row r="44" spans="3:8">
      <c r="C44" s="5">
        <v>14</v>
      </c>
      <c r="D44" s="14">
        <v>-0.1</v>
      </c>
      <c r="E44" s="16">
        <f t="shared" si="6"/>
        <v>-32500</v>
      </c>
      <c r="F44" s="16">
        <f t="shared" si="7"/>
        <v>-42500</v>
      </c>
      <c r="G44" s="16">
        <f t="shared" si="8"/>
        <v>-14500</v>
      </c>
      <c r="H44" s="16">
        <f t="shared" si="9"/>
        <v>9500</v>
      </c>
    </row>
    <row r="45" spans="3:8">
      <c r="C45" s="5">
        <v>15</v>
      </c>
      <c r="D45" s="14">
        <v>-0.1</v>
      </c>
      <c r="E45" s="16">
        <f t="shared" si="6"/>
        <v>-39000</v>
      </c>
      <c r="F45" s="16">
        <f t="shared" si="7"/>
        <v>-51000</v>
      </c>
      <c r="G45" s="16">
        <f t="shared" si="8"/>
        <v>-23000</v>
      </c>
      <c r="H45" s="16">
        <f t="shared" si="9"/>
        <v>1000</v>
      </c>
    </row>
    <row r="46" spans="3:8">
      <c r="C46" s="5">
        <v>16</v>
      </c>
      <c r="D46" s="14">
        <v>-0.1</v>
      </c>
      <c r="E46" s="16">
        <f t="shared" si="6"/>
        <v>-45500</v>
      </c>
      <c r="F46" s="16">
        <f t="shared" si="7"/>
        <v>-59500</v>
      </c>
      <c r="G46" s="16">
        <f t="shared" si="8"/>
        <v>-31500</v>
      </c>
      <c r="H46" s="16">
        <f t="shared" si="9"/>
        <v>-7500</v>
      </c>
    </row>
    <row r="47" spans="3:8">
      <c r="C47" s="5">
        <v>17</v>
      </c>
      <c r="D47" s="14">
        <v>-0.1</v>
      </c>
      <c r="E47" s="16">
        <f t="shared" si="6"/>
        <v>-52000</v>
      </c>
      <c r="F47" s="16">
        <f t="shared" si="7"/>
        <v>-68000</v>
      </c>
      <c r="G47" s="16">
        <f t="shared" si="8"/>
        <v>-40000</v>
      </c>
      <c r="H47" s="16">
        <f t="shared" si="9"/>
        <v>-16000</v>
      </c>
    </row>
    <row r="48" spans="3:8">
      <c r="C48" s="5">
        <v>18</v>
      </c>
      <c r="D48" s="14">
        <v>-0.1</v>
      </c>
      <c r="E48" s="16">
        <f t="shared" si="6"/>
        <v>-58500</v>
      </c>
      <c r="F48" s="16">
        <f t="shared" si="7"/>
        <v>-76500</v>
      </c>
      <c r="G48" s="16">
        <f t="shared" si="8"/>
        <v>-48500</v>
      </c>
      <c r="H48" s="16">
        <f t="shared" si="9"/>
        <v>-24500</v>
      </c>
    </row>
    <row r="49" spans="3:8">
      <c r="C49" s="5">
        <v>19</v>
      </c>
      <c r="D49" s="14">
        <v>-0.1</v>
      </c>
      <c r="E49" s="16">
        <f t="shared" si="6"/>
        <v>-65000</v>
      </c>
      <c r="F49" s="16">
        <f t="shared" si="7"/>
        <v>-85000</v>
      </c>
      <c r="G49" s="16">
        <f t="shared" si="8"/>
        <v>-57000</v>
      </c>
      <c r="H49" s="16">
        <f t="shared" si="9"/>
        <v>-33000</v>
      </c>
    </row>
    <row r="50" spans="3:8">
      <c r="C50" s="5">
        <v>20</v>
      </c>
      <c r="D50" s="14">
        <v>-0.1</v>
      </c>
      <c r="E50" s="16">
        <f t="shared" si="6"/>
        <v>-71500</v>
      </c>
      <c r="F50" s="16">
        <f t="shared" si="7"/>
        <v>-93500</v>
      </c>
      <c r="G50" s="16">
        <f t="shared" si="8"/>
        <v>-65500</v>
      </c>
      <c r="H50" s="16">
        <f t="shared" si="9"/>
        <v>-41500</v>
      </c>
    </row>
    <row r="51" spans="3:8">
      <c r="D51"/>
    </row>
    <row r="52" spans="3:8">
      <c r="C52" s="17" t="s">
        <v>11</v>
      </c>
    </row>
    <row r="53" spans="3:8">
      <c r="C53" s="17" t="s">
        <v>12</v>
      </c>
    </row>
    <row r="54" spans="3:8">
      <c r="D54"/>
    </row>
    <row r="55" spans="3:8">
      <c r="D55"/>
    </row>
    <row r="56" spans="3:8">
      <c r="D5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2015-09-09T00:27:03Z</dcterms:created>
  <dcterms:modified xsi:type="dcterms:W3CDTF">2015-09-17T16:04:52Z</dcterms:modified>
</cp:coreProperties>
</file>